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rtada" sheetId="1" state="visible" r:id="rId1"/>
    <sheet xmlns:r="http://schemas.openxmlformats.org/officeDocument/2006/relationships" name="Datos Generales" sheetId="2" state="visible" r:id="rId2"/>
    <sheet xmlns:r="http://schemas.openxmlformats.org/officeDocument/2006/relationships" name="Inversión Inicial" sheetId="3" state="visible" r:id="rId3"/>
    <sheet xmlns:r="http://schemas.openxmlformats.org/officeDocument/2006/relationships" name="Costos y Gastos" sheetId="4" state="visible" r:id="rId4"/>
    <sheet xmlns:r="http://schemas.openxmlformats.org/officeDocument/2006/relationships" name="Cálculo de Precios" sheetId="5" state="visible" r:id="rId5"/>
    <sheet xmlns:r="http://schemas.openxmlformats.org/officeDocument/2006/relationships" name="Punto de Equilibrio" sheetId="6" state="visible" r:id="rId6"/>
    <sheet xmlns:r="http://schemas.openxmlformats.org/officeDocument/2006/relationships" name="Proyección Ventas" sheetId="7" state="visible" r:id="rId7"/>
    <sheet xmlns:r="http://schemas.openxmlformats.org/officeDocument/2006/relationships" name="Flujo de Caja" sheetId="8" state="visible" r:id="rId8"/>
    <sheet xmlns:r="http://schemas.openxmlformats.org/officeDocument/2006/relationships" name="Indicadores" sheetId="9" state="visible" r:id="rId9"/>
    <sheet xmlns:r="http://schemas.openxmlformats.org/officeDocument/2006/relationships" name="Resumen Ejecutivo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"/>
    <numFmt numFmtId="165" formatCode="0.0%"/>
  </numFmts>
  <fonts count="9">
    <font>
      <name val="Calibri"/>
      <family val="2"/>
      <color theme="1"/>
      <sz val="11"/>
      <scheme val="minor"/>
    </font>
    <font>
      <name val="Calibri"/>
      <b val="1"/>
      <color rgb="001B263B"/>
      <sz val="16"/>
    </font>
    <font>
      <name val="Calibri"/>
      <i val="1"/>
      <color rgb="00555555"/>
      <sz val="11"/>
    </font>
    <font>
      <name val="Calibri"/>
      <b val="1"/>
      <color rgb="00415A77"/>
      <sz val="11"/>
    </font>
    <font>
      <name val="Calibri"/>
      <color rgb="00000000"/>
      <sz val="11"/>
    </font>
    <font>
      <name val="Calibri"/>
      <b val="1"/>
      <sz val="11"/>
    </font>
    <font>
      <name val="Calibri"/>
      <b val="1"/>
      <color rgb="00FFFFFF"/>
      <sz val="11"/>
    </font>
    <font>
      <name val="Calibri"/>
      <b val="1"/>
      <color rgb="001B263B"/>
      <sz val="11"/>
    </font>
    <font>
      <name val="Calibri"/>
      <b val="1"/>
      <color rgb="00415A77"/>
      <sz val="12"/>
    </font>
  </fonts>
  <fills count="5">
    <fill>
      <patternFill/>
    </fill>
    <fill>
      <patternFill patternType="gray125"/>
    </fill>
    <fill>
      <patternFill patternType="solid">
        <fgColor rgb="001B263B"/>
        <bgColor rgb="001B263B"/>
      </patternFill>
    </fill>
    <fill>
      <patternFill patternType="solid">
        <fgColor rgb="00F4F6F9"/>
        <bgColor rgb="00F4F6F9"/>
      </patternFill>
    </fill>
    <fill>
      <patternFill patternType="solid">
        <fgColor rgb="00415A77"/>
        <bgColor rgb="00415A77"/>
      </patternFill>
    </fill>
  </fills>
  <borders count="3">
    <border>
      <left/>
      <right/>
      <top/>
      <bottom/>
      <diagonal/>
    </border>
    <border>
      <left style="thin">
        <color rgb="00D3D3D3"/>
      </left>
      <right style="thin">
        <color rgb="00D3D3D3"/>
      </right>
      <top style="thin">
        <color rgb="00D3D3D3"/>
      </top>
      <bottom style="thin">
        <color rgb="00D3D3D3"/>
      </bottom>
    </border>
    <border>
      <top style="thin">
        <color rgb="001B263B"/>
      </top>
      <bottom style="double">
        <color rgb="001B263B"/>
      </bottom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2" borderId="0" applyAlignment="1" pivotButton="0" quotePrefix="0" xfId="0">
      <alignment horizontal="center"/>
    </xf>
    <xf numFmtId="0" fontId="4" fillId="0" borderId="1" pivotButton="0" quotePrefix="0" xfId="0"/>
    <xf numFmtId="164" fontId="4" fillId="0" borderId="1" pivotButton="0" quotePrefix="0" xfId="0"/>
    <xf numFmtId="0" fontId="4" fillId="3" borderId="1" pivotButton="0" quotePrefix="0" xfId="0"/>
    <xf numFmtId="164" fontId="4" fillId="3" borderId="1" pivotButton="0" quotePrefix="0" xfId="0"/>
    <xf numFmtId="0" fontId="7" fillId="0" borderId="2" pivotButton="0" quotePrefix="0" xfId="0"/>
    <xf numFmtId="0" fontId="0" fillId="0" borderId="2" pivotButton="0" quotePrefix="0" xfId="0"/>
    <xf numFmtId="164" fontId="7" fillId="0" borderId="2" pivotButton="0" quotePrefix="0" xfId="0"/>
    <xf numFmtId="0" fontId="8" fillId="0" borderId="0" pivotButton="0" quotePrefix="0" xfId="0"/>
    <xf numFmtId="0" fontId="6" fillId="4" borderId="0" applyAlignment="1" pivotButton="0" quotePrefix="0" xfId="0">
      <alignment horizontal="center"/>
    </xf>
    <xf numFmtId="0" fontId="6" fillId="2" borderId="0" pivotButton="0" quotePrefix="0" xfId="0"/>
    <xf numFmtId="165" fontId="4" fillId="0" borderId="1" pivotButton="0" quotePrefix="0" xfId="0"/>
    <xf numFmtId="0" fontId="7" fillId="0" borderId="1" pivotButton="0" quotePrefix="0" xfId="0"/>
    <xf numFmtId="3" fontId="7" fillId="0" borderId="1" pivotButton="0" quotePrefix="0" xfId="0"/>
    <xf numFmtId="164" fontId="7" fillId="0" borderId="1" pivotButton="0" quotePrefix="0" xfId="0"/>
    <xf numFmtId="3" fontId="4" fillId="0" borderId="1" pivotButton="0" quotePrefix="0" xfId="0"/>
    <xf numFmtId="0" fontId="7" fillId="0" borderId="0" pivotButton="0" quotePrefix="0" xfId="0"/>
    <xf numFmtId="165" fontId="7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showGridLines="1" workbookViewId="0">
      <selection activeCell="A1" sqref="A1"/>
    </sheetView>
  </sheetViews>
  <sheetFormatPr baseColWidth="8" defaultRowHeight="15"/>
  <cols>
    <col width="54" customWidth="1" min="1" max="1"/>
    <col width="80" customWidth="1" min="2" max="2"/>
  </cols>
  <sheetData>
    <row r="1"/>
    <row r="2">
      <c r="A2" s="1" t="inlineStr">
        <is>
          <t>PLANTILLA INTEGRAL DE ESTUDIO ECONÓMICO FINANCIERO</t>
        </is>
      </c>
    </row>
    <row r="3">
      <c r="A3" s="2" t="inlineStr">
        <is>
          <t>Emprendimiento: Mystiko (Cajas Sorpresa &amp; Open Box)</t>
        </is>
      </c>
    </row>
    <row r="4"/>
    <row r="5">
      <c r="A5" s="3" t="inlineStr">
        <is>
          <t>Empresa</t>
        </is>
      </c>
      <c r="B5" s="4" t="inlineStr">
        <is>
          <t>Mystiko</t>
        </is>
      </c>
    </row>
    <row r="6">
      <c r="A6" s="3" t="inlineStr">
        <is>
          <t>Ubicación</t>
        </is>
      </c>
      <c r="B6" s="4" t="inlineStr">
        <is>
          <t>Cuenca, Ecuador</t>
        </is>
      </c>
    </row>
    <row r="7">
      <c r="A7" s="3" t="inlineStr">
        <is>
          <t>Segmento</t>
        </is>
      </c>
      <c r="B7" s="4" t="inlineStr">
        <is>
          <t>Jóvenes y entusiastas de la tecnología</t>
        </is>
      </c>
    </row>
    <row r="8">
      <c r="A8" s="3" t="inlineStr">
        <is>
          <t>Objetivo</t>
        </is>
      </c>
      <c r="B8" s="4" t="inlineStr">
        <is>
          <t>Facilitar el análisis financiero y económico básico del emprendimiento de cajas sorpresa de electrónicos de alto consumo.</t>
        </is>
      </c>
    </row>
    <row r="9">
      <c r="A9" s="3" t="inlineStr">
        <is>
          <t>Incluye</t>
        </is>
      </c>
      <c r="B9" s="4" t="inlineStr">
        <is>
          <t>Inversión inicial, costos, cálculo de precios, punto de equilibrio, proyección de ventas, flujo de caja e indicadores financieros.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showGridLines="1" workbookViewId="0">
      <selection activeCell="A1" sqref="A1"/>
    </sheetView>
  </sheetViews>
  <sheetFormatPr baseColWidth="8" defaultRowHeight="15"/>
  <cols>
    <col width="37" customWidth="1" min="1" max="1"/>
    <col width="80" customWidth="1" min="2" max="2"/>
  </cols>
  <sheetData>
    <row r="1"/>
    <row r="2">
      <c r="A2" s="1" t="inlineStr">
        <is>
          <t>DATOS GENERALES DEL EMPRENDIMIENTO</t>
        </is>
      </c>
    </row>
    <row r="3"/>
    <row r="4">
      <c r="A4" s="5" t="inlineStr">
        <is>
          <t>Nombre del emprendimiento</t>
        </is>
      </c>
      <c r="B4" s="4" t="inlineStr">
        <is>
          <t>Mystiko</t>
        </is>
      </c>
    </row>
    <row r="5">
      <c r="A5" s="5" t="inlineStr">
        <is>
          <t>Categoría</t>
        </is>
      </c>
      <c r="B5" s="4" t="inlineStr">
        <is>
          <t>Tecnología / Retail / Comercio Electrónico</t>
        </is>
      </c>
    </row>
    <row r="6">
      <c r="A6" s="5" t="inlineStr">
        <is>
          <t>Responsable</t>
        </is>
      </c>
      <c r="B6" s="4" t="inlineStr">
        <is>
          <t>Emprendedor Mystiko</t>
        </is>
      </c>
    </row>
    <row r="7">
      <c r="A7" s="5" t="inlineStr">
        <is>
          <t>Ubicación Principal</t>
        </is>
      </c>
      <c r="B7" s="4" t="inlineStr">
        <is>
          <t>Cuenca, Ecuador</t>
        </is>
      </c>
    </row>
    <row r="8">
      <c r="A8" s="5" t="inlineStr">
        <is>
          <t>Descripción breve</t>
        </is>
      </c>
      <c r="B8" s="4" t="inlineStr">
        <is>
          <t>Venta de cajas misteriosas y productos Open Box llenos de electrónicos de alto consumo y gadgets del día a día.</t>
        </is>
      </c>
    </row>
    <row r="9">
      <c r="A9" s="5" t="inlineStr">
        <is>
          <t>Producto o servicio</t>
        </is>
      </c>
      <c r="B9" s="4" t="inlineStr">
        <is>
          <t>Cajas Sorpresa Tecnológicas (Caja Estándar / Caja Premium)</t>
        </is>
      </c>
    </row>
    <row r="10">
      <c r="A10" s="5" t="inlineStr">
        <is>
          <t>Mercado objetivo</t>
        </is>
      </c>
      <c r="B10" s="4" t="inlineStr">
        <is>
          <t>Jóvenes de 18 a 35 años, amantes de la tecnología, unboxing y ofertas en Cuenca y a nivel nacional.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2"/>
  <sheetViews>
    <sheetView showGridLines="1" workbookViewId="0">
      <selection activeCell="A1" sqref="A1"/>
    </sheetView>
  </sheetViews>
  <sheetFormatPr baseColWidth="8" defaultRowHeight="15"/>
  <cols>
    <col width="56" customWidth="1" min="1" max="1"/>
    <col width="12" customWidth="1" min="2" max="2"/>
    <col width="17" customWidth="1" min="3" max="3"/>
    <col width="15" customWidth="1" min="4" max="4"/>
    <col width="50" customWidth="1" min="5" max="5"/>
  </cols>
  <sheetData>
    <row r="1">
      <c r="A1" s="1" t="inlineStr">
        <is>
          <t>INVERSIÓN INICIAL DEL EMPRENDIMIENTO</t>
        </is>
      </c>
    </row>
    <row r="2"/>
    <row r="3">
      <c r="A3" s="6" t="inlineStr">
        <is>
          <t>Concepto</t>
        </is>
      </c>
      <c r="B3" s="6" t="inlineStr">
        <is>
          <t>Cantidad</t>
        </is>
      </c>
      <c r="C3" s="6" t="inlineStr">
        <is>
          <t>Costo Unitario</t>
        </is>
      </c>
      <c r="D3" s="6" t="inlineStr">
        <is>
          <t>Subtotal</t>
        </is>
      </c>
      <c r="E3" s="6" t="inlineStr">
        <is>
          <t>Observaciones</t>
        </is>
      </c>
    </row>
    <row r="4">
      <c r="A4" s="7" t="inlineStr">
        <is>
          <t>Computadoras / Laptop de gestión</t>
        </is>
      </c>
      <c r="B4" s="7" t="n">
        <v>1</v>
      </c>
      <c r="C4" s="8" t="n">
        <v>650</v>
      </c>
      <c r="D4" s="8">
        <f>B4*C4</f>
        <v/>
      </c>
      <c r="E4" s="7" t="inlineStr">
        <is>
          <t>Para administración, diseño de banners y manejo de la tienda virtual</t>
        </is>
      </c>
    </row>
    <row r="5">
      <c r="A5" s="9" t="inlineStr">
        <is>
          <t>Mobiliario y estantería</t>
        </is>
      </c>
      <c r="B5" s="9" t="n">
        <v>1</v>
      </c>
      <c r="C5" s="10" t="n">
        <v>150</v>
      </c>
      <c r="D5" s="10">
        <f>B5*C5</f>
        <v/>
      </c>
      <c r="E5" s="9" t="inlineStr">
        <is>
          <t>Para almacenamiento de stock al por mayor en Cuenca</t>
        </is>
      </c>
    </row>
    <row r="6">
      <c r="A6" s="7" t="inlineStr">
        <is>
          <t>Software y Hosting (Hostinger + Dominio)</t>
        </is>
      </c>
      <c r="B6" s="7" t="n">
        <v>1</v>
      </c>
      <c r="C6" s="8" t="n">
        <v>80</v>
      </c>
      <c r="D6" s="8">
        <f>B6*C6</f>
        <v/>
      </c>
      <c r="E6" s="7" t="inlineStr">
        <is>
          <t>Desarrollo inicial de la página web y tienda online</t>
        </is>
      </c>
    </row>
    <row r="7">
      <c r="A7" s="9" t="inlineStr">
        <is>
          <t>Diseño de Marca y Empaque Inicial</t>
        </is>
      </c>
      <c r="B7" s="9" t="n">
        <v>1</v>
      </c>
      <c r="C7" s="10" t="n">
        <v>120</v>
      </c>
      <c r="D7" s="10">
        <f>B7*C7</f>
        <v/>
      </c>
      <c r="E7" s="9" t="inlineStr">
        <is>
          <t>Diseño de logo minimalista, banners y troqueles para las cajas de 20x20 cm</t>
        </is>
      </c>
    </row>
    <row r="8">
      <c r="A8" s="7" t="inlineStr">
        <is>
          <t>Publicidad de lanzamiento (Facebook/TikTok Ads)</t>
        </is>
      </c>
      <c r="B8" s="7" t="n">
        <v>1</v>
      </c>
      <c r="C8" s="8" t="n">
        <v>100</v>
      </c>
      <c r="D8" s="8">
        <f>B8*C8</f>
        <v/>
      </c>
      <c r="E8" s="7" t="inlineStr">
        <is>
          <t>Campaña de expectativa para captar público joven</t>
        </is>
      </c>
    </row>
    <row r="9">
      <c r="A9" s="9" t="inlineStr">
        <is>
          <t>Herramientas de empaque (Pistola de calor, selladora)</t>
        </is>
      </c>
      <c r="B9" s="9" t="n">
        <v>1</v>
      </c>
      <c r="C9" s="10" t="n">
        <v>60</v>
      </c>
      <c r="D9" s="10">
        <f>B9*C9</f>
        <v/>
      </c>
      <c r="E9" s="9" t="inlineStr">
        <is>
          <t>Para el correcto sellado de las cajas y presentación premium</t>
        </is>
      </c>
    </row>
    <row r="10">
      <c r="A10" s="7" t="inlineStr">
        <is>
          <t>Capital de trabajo inicial (Stock base mayorista)</t>
        </is>
      </c>
      <c r="B10" s="7" t="n">
        <v>1</v>
      </c>
      <c r="C10" s="8" t="n">
        <v>1200</v>
      </c>
      <c r="D10" s="8">
        <f>B10*C10</f>
        <v/>
      </c>
      <c r="E10" s="7" t="inlineStr">
        <is>
          <t>Compra del primer lote de audífonos Bluetooth, smartwatches y gadgets en Cuenca</t>
        </is>
      </c>
    </row>
    <row r="11">
      <c r="A11" s="9" t="inlineStr">
        <is>
          <t>Adecuaciones de espacio de trabajo</t>
        </is>
      </c>
      <c r="B11" s="9" t="n">
        <v>1</v>
      </c>
      <c r="C11" s="10" t="n">
        <v>80</v>
      </c>
      <c r="D11" s="10">
        <f>B11*C11</f>
        <v/>
      </c>
      <c r="E11" s="9" t="inlineStr">
        <is>
          <t>Organización del taller de ensamblaje de las cajas sorpresa</t>
        </is>
      </c>
    </row>
    <row r="12">
      <c r="A12" s="11" t="inlineStr">
        <is>
          <t>TOTAL</t>
        </is>
      </c>
      <c r="B12" s="12" t="n"/>
      <c r="C12" s="12" t="n"/>
      <c r="D12" s="13">
        <f>SUM(D4:D11)</f>
        <v/>
      </c>
      <c r="E12" s="12" t="n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1"/>
  <sheetViews>
    <sheetView showGridLines="1" workbookViewId="0">
      <selection activeCell="A1" sqref="A1"/>
    </sheetView>
  </sheetViews>
  <sheetFormatPr baseColWidth="8" defaultRowHeight="15"/>
  <cols>
    <col width="93" customWidth="1" min="1" max="1"/>
    <col width="31" customWidth="1" min="2" max="2"/>
    <col width="45" customWidth="1" min="3" max="3"/>
    <col width="12" customWidth="1" min="4" max="4"/>
  </cols>
  <sheetData>
    <row r="1">
      <c r="A1" s="1" t="inlineStr">
        <is>
          <t>COSTOS MENSUALES Y VARIABLES DE MYSTIKO</t>
        </is>
      </c>
    </row>
    <row r="2"/>
    <row r="3">
      <c r="A3" s="14" t="inlineStr">
        <is>
          <t>1. Estructura de Costos Fijos Mensuales</t>
        </is>
      </c>
    </row>
    <row r="4">
      <c r="A4" s="6" t="inlineStr">
        <is>
          <t>Concepto</t>
        </is>
      </c>
      <c r="B4" s="6" t="inlineStr">
        <is>
          <t>Mensual</t>
        </is>
      </c>
      <c r="C4" s="6" t="inlineStr">
        <is>
          <t>Anual</t>
        </is>
      </c>
      <c r="D4" s="6" t="inlineStr">
        <is>
          <t>Tipo</t>
        </is>
      </c>
    </row>
    <row r="5">
      <c r="A5" s="7" t="inlineStr">
        <is>
          <t>Arriendo de espacio / bodega pequeña</t>
        </is>
      </c>
      <c r="B5" s="8" t="n">
        <v>80</v>
      </c>
      <c r="C5" s="8">
        <f>B5*12</f>
        <v/>
      </c>
      <c r="D5" s="7" t="inlineStr">
        <is>
          <t>Fijo</t>
        </is>
      </c>
    </row>
    <row r="6">
      <c r="A6" s="7" t="inlineStr">
        <is>
          <t>Servicios básicos (Agua y Luz)</t>
        </is>
      </c>
      <c r="B6" s="8" t="n">
        <v>20</v>
      </c>
      <c r="C6" s="8">
        <f>B6*12</f>
        <v/>
      </c>
      <c r="D6" s="7" t="inlineStr">
        <is>
          <t>Fijo</t>
        </is>
      </c>
    </row>
    <row r="7">
      <c r="A7" s="7" t="inlineStr">
        <is>
          <t>Internet de alta velocidad (Etapa/Claro/Movistar)</t>
        </is>
      </c>
      <c r="B7" s="8" t="n">
        <v>30</v>
      </c>
      <c r="C7" s="8">
        <f>B7*12</f>
        <v/>
      </c>
      <c r="D7" s="7" t="inlineStr">
        <is>
          <t>Fijo</t>
        </is>
      </c>
    </row>
    <row r="8">
      <c r="A8" s="7" t="inlineStr">
        <is>
          <t>Publicidad mensual activa (Meta Ads/TikTok)</t>
        </is>
      </c>
      <c r="B8" s="8" t="n">
        <v>90</v>
      </c>
      <c r="C8" s="8">
        <f>B8*12</f>
        <v/>
      </c>
      <c r="D8" s="7" t="inlineStr">
        <is>
          <t>Fijo</t>
        </is>
      </c>
    </row>
    <row r="9">
      <c r="A9" s="7" t="inlineStr">
        <is>
          <t>Mantenimiento web y plataformas</t>
        </is>
      </c>
      <c r="B9" s="8" t="n">
        <v>15</v>
      </c>
      <c r="C9" s="8">
        <f>B9*12</f>
        <v/>
      </c>
      <c r="D9" s="7" t="inlineStr">
        <is>
          <t>Fijo</t>
        </is>
      </c>
    </row>
    <row r="10">
      <c r="A10" s="7" t="inlineStr">
        <is>
          <t>Gastos administrativos / Otros</t>
        </is>
      </c>
      <c r="B10" s="8" t="n">
        <v>40</v>
      </c>
      <c r="C10" s="8">
        <f>B10*12</f>
        <v/>
      </c>
      <c r="D10" s="7" t="inlineStr">
        <is>
          <t>Fijo</t>
        </is>
      </c>
    </row>
    <row r="11">
      <c r="A11" s="11" t="inlineStr">
        <is>
          <t>TOTAL COSTOS FIJOS</t>
        </is>
      </c>
      <c r="B11" s="13">
        <f>SUM(B5:B10)</f>
        <v/>
      </c>
      <c r="C11" s="13">
        <f>SUM(C5:C10)</f>
        <v/>
      </c>
      <c r="D11" s="12" t="n"/>
    </row>
    <row r="12"/>
    <row r="13"/>
    <row r="14">
      <c r="A14" s="14" t="inlineStr">
        <is>
          <t>2. Costo Variable Unitario Promedio (Por Caja de Electrónicos - Precios Mayoristas Cuenca)</t>
        </is>
      </c>
    </row>
    <row r="15">
      <c r="A15" s="15" t="inlineStr">
        <is>
          <t>Componente del Producto</t>
        </is>
      </c>
      <c r="B15" s="15" t="inlineStr">
        <is>
          <t>Costo Mayorista Promedio ($)</t>
        </is>
      </c>
      <c r="C15" s="15" t="inlineStr">
        <is>
          <t>Detalle / Ejemplo de Gadgets</t>
        </is>
      </c>
    </row>
    <row r="16">
      <c r="A16" s="7" t="inlineStr">
        <is>
          <t>Audífonos Bluetooth In-Ear (Mayorista Cuenca)</t>
        </is>
      </c>
      <c r="B16" s="8" t="n">
        <v>6.5</v>
      </c>
      <c r="C16" s="7" t="inlineStr">
        <is>
          <t>Ej. F9-5 TWS o similares con pantalla LED</t>
        </is>
      </c>
    </row>
    <row r="17">
      <c r="A17" s="7" t="inlineStr">
        <is>
          <t>Smartwatch económico / Smartband</t>
        </is>
      </c>
      <c r="B17" s="8" t="n">
        <v>8</v>
      </c>
      <c r="C17" s="7" t="inlineStr">
        <is>
          <t>Ej. Reloj inteligente serie Y68 o M7 al por mayor</t>
        </is>
      </c>
    </row>
    <row r="18">
      <c r="A18" s="7" t="inlineStr">
        <is>
          <t>Gadget del día a día (Mini Humidificador / Luz LED)</t>
        </is>
      </c>
      <c r="B18" s="8" t="n">
        <v>3.5</v>
      </c>
      <c r="C18" s="7" t="inlineStr">
        <is>
          <t>Gadgets tecnológicos pequeños de alto consumo</t>
        </is>
      </c>
    </row>
    <row r="19">
      <c r="A19" s="7" t="inlineStr">
        <is>
          <t>Caja de cartón personalizada (20x20 cm) + Empaque</t>
        </is>
      </c>
      <c r="B19" s="8" t="n">
        <v>1.5</v>
      </c>
      <c r="C19" s="7" t="inlineStr">
        <is>
          <t>Caja Mystiko con stickers, viruta de papel y sello</t>
        </is>
      </c>
    </row>
    <row r="20">
      <c r="A20" s="7" t="inlineStr">
        <is>
          <t>Costo de envío promedio prorrateado / Entrega</t>
        </is>
      </c>
      <c r="B20" s="8" t="n">
        <v>2</v>
      </c>
      <c r="C20" s="7" t="inlineStr">
        <is>
          <t>Envío local o empaque logístico para Servientrega</t>
        </is>
      </c>
    </row>
    <row r="21">
      <c r="A21" s="11" t="inlineStr">
        <is>
          <t>COSTO VARIABLE UNITARIO TOTAL (Caja Mystiko)</t>
        </is>
      </c>
      <c r="B21" s="13">
        <f>SUM(B16:B20)</f>
        <v/>
      </c>
      <c r="C21" s="12" t="n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0"/>
  <sheetViews>
    <sheetView showGridLines="1" workbookViewId="0">
      <selection activeCell="A1" sqref="A1"/>
    </sheetView>
  </sheetViews>
  <sheetFormatPr baseColWidth="8" defaultRowHeight="15"/>
  <cols>
    <col width="160" customWidth="1" min="1" max="1"/>
    <col width="31" customWidth="1" min="2" max="2"/>
  </cols>
  <sheetData>
    <row r="1">
      <c r="A1" s="1" t="inlineStr">
        <is>
          <t>CÁLCULO DEL PRECIO DE VENTA SUGERIDO</t>
        </is>
      </c>
    </row>
    <row r="2"/>
    <row r="3">
      <c r="A3" s="16" t="inlineStr">
        <is>
          <t>Concepto</t>
        </is>
      </c>
      <c r="B3" s="16" t="inlineStr">
        <is>
          <t>Valor ($)</t>
        </is>
      </c>
    </row>
    <row r="4">
      <c r="A4" s="7" t="inlineStr">
        <is>
          <t>Costo Variable Unitario (CVU)</t>
        </is>
      </c>
      <c r="B4" s="8">
        <f>'Costos y Gastos'!B19</f>
        <v/>
      </c>
    </row>
    <row r="5">
      <c r="A5" s="7" t="inlineStr">
        <is>
          <t>Costo Fijo Mensual Estimado por Unidad</t>
        </is>
      </c>
      <c r="B5" s="8">
        <f>'Costos y Gastos'!B11 / 100</f>
        <v/>
      </c>
    </row>
    <row r="6">
      <c r="A6" s="7" t="inlineStr">
        <is>
          <t>Costo Total Unitario Base</t>
        </is>
      </c>
      <c r="B6" s="8">
        <f>B4+B5</f>
        <v/>
      </c>
    </row>
    <row r="7">
      <c r="A7" s="7" t="inlineStr">
        <is>
          <t>Margen de Ganancia Deseado (%)</t>
        </is>
      </c>
      <c r="B7" s="17" t="n">
        <v>0.45</v>
      </c>
    </row>
    <row r="8">
      <c r="A8" s="11" t="inlineStr">
        <is>
          <t>PRECIO DE VENTA SUGERIDO (PVP sin IVA)</t>
        </is>
      </c>
      <c r="B8" s="13">
        <f>B6*(1+B7)</f>
        <v/>
      </c>
    </row>
    <row r="9"/>
    <row r="10">
      <c r="A10" s="2" t="inlineStr">
        <is>
          <t>* Nota: Se establece un precio de venta al público competitivo de $35.00 para la caja estándar, garantizando alta rotación entre el segmento joven de Cuenca.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9"/>
  <sheetViews>
    <sheetView showGridLines="1"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ANÁLISIS DEL PUNTO DE EQUILIBRIO</t>
        </is>
      </c>
    </row>
    <row r="2"/>
    <row r="3">
      <c r="A3" s="16" t="inlineStr">
        <is>
          <t>Variable Financiera</t>
        </is>
      </c>
      <c r="B3" s="16" t="inlineStr">
        <is>
          <t>Valor</t>
        </is>
      </c>
    </row>
    <row r="4">
      <c r="A4" s="7" t="inlineStr">
        <is>
          <t>Precio de Venta Unitario (P)</t>
        </is>
      </c>
      <c r="B4" s="8" t="n">
        <v>35</v>
      </c>
    </row>
    <row r="5">
      <c r="A5" s="7" t="inlineStr">
        <is>
          <t>Costo Variable Unitario (CVU)</t>
        </is>
      </c>
      <c r="B5" s="8">
        <f>'Cálculo de Precios'!B4</f>
        <v/>
      </c>
    </row>
    <row r="6">
      <c r="A6" s="7" t="inlineStr">
        <is>
          <t>Margen de Contribución Unitario (P - CVU)</t>
        </is>
      </c>
      <c r="B6" s="8">
        <f>B4-B5</f>
        <v/>
      </c>
    </row>
    <row r="7">
      <c r="A7" s="7" t="inlineStr">
        <is>
          <t>Costos Fijos Mensuales (CF)</t>
        </is>
      </c>
      <c r="B7" s="8">
        <f>'Costos y Gastos'!B11</f>
        <v/>
      </c>
    </row>
    <row r="8">
      <c r="A8" s="18" t="inlineStr">
        <is>
          <t>PUNTO DE EQUILIBRIO (Unidades mensuales)</t>
        </is>
      </c>
      <c r="B8" s="19">
        <f>B7/B6</f>
        <v/>
      </c>
    </row>
    <row r="9">
      <c r="A9" s="18" t="inlineStr">
        <is>
          <t>VENTAS MÍNIMAS REQUERIDAS AL MES ($)</t>
        </is>
      </c>
      <c r="B9" s="20">
        <f>B8*B4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6"/>
  <sheetViews>
    <sheetView showGridLines="1" workbookViewId="0">
      <selection activeCell="A1" sqref="A1"/>
    </sheetView>
  </sheetViews>
  <sheetFormatPr baseColWidth="8" defaultRowHeight="15"/>
  <cols>
    <col width="39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  <col width="28" customWidth="1" min="7" max="7"/>
    <col width="28" customWidth="1" min="8" max="8"/>
    <col width="28" customWidth="1" min="9" max="9"/>
    <col width="28" customWidth="1" min="10" max="10"/>
    <col width="28" customWidth="1" min="11" max="11"/>
    <col width="28" customWidth="1" min="12" max="12"/>
    <col width="28" customWidth="1" min="13" max="13"/>
  </cols>
  <sheetData>
    <row r="1">
      <c r="A1" s="1" t="inlineStr">
        <is>
          <t>PROYECCIÓN MENSUAL DE VENTAS (AÑO 1)</t>
        </is>
      </c>
    </row>
    <row r="2"/>
    <row r="3">
      <c r="A3" s="16" t="inlineStr">
        <is>
          <t>Concepto</t>
        </is>
      </c>
      <c r="B3" s="6" t="inlineStr">
        <is>
          <t>Ene</t>
        </is>
      </c>
      <c r="C3" s="6" t="inlineStr">
        <is>
          <t>Feb</t>
        </is>
      </c>
      <c r="D3" s="6" t="inlineStr">
        <is>
          <t>Mar</t>
        </is>
      </c>
      <c r="E3" s="6" t="inlineStr">
        <is>
          <t>Abr</t>
        </is>
      </c>
      <c r="F3" s="6" t="inlineStr">
        <is>
          <t>May</t>
        </is>
      </c>
      <c r="G3" s="6" t="inlineStr">
        <is>
          <t>Jun</t>
        </is>
      </c>
      <c r="H3" s="6" t="inlineStr">
        <is>
          <t>Jul</t>
        </is>
      </c>
      <c r="I3" s="6" t="inlineStr">
        <is>
          <t>Ago</t>
        </is>
      </c>
      <c r="J3" s="6" t="inlineStr">
        <is>
          <t>Sep</t>
        </is>
      </c>
      <c r="K3" s="6" t="inlineStr">
        <is>
          <t>Oct</t>
        </is>
      </c>
      <c r="L3" s="6" t="inlineStr">
        <is>
          <t>Nov</t>
        </is>
      </c>
      <c r="M3" s="6" t="inlineStr">
        <is>
          <t>Dic</t>
        </is>
      </c>
    </row>
    <row r="4">
      <c r="A4" s="7" t="inlineStr">
        <is>
          <t>Unidades Vendidas</t>
        </is>
      </c>
      <c r="B4" s="21" t="n">
        <v>45</v>
      </c>
      <c r="C4" s="21" t="n">
        <v>50</v>
      </c>
      <c r="D4" s="21" t="n">
        <v>55</v>
      </c>
      <c r="E4" s="21" t="n">
        <v>60</v>
      </c>
      <c r="F4" s="21" t="n">
        <v>65</v>
      </c>
      <c r="G4" s="21" t="n">
        <v>70</v>
      </c>
      <c r="H4" s="21" t="n">
        <v>75</v>
      </c>
      <c r="I4" s="21" t="n">
        <v>80</v>
      </c>
      <c r="J4" s="21" t="n">
        <v>85</v>
      </c>
      <c r="K4" s="21" t="n">
        <v>90</v>
      </c>
      <c r="L4" s="21" t="n">
        <v>110</v>
      </c>
      <c r="M4" s="21" t="n">
        <v>140</v>
      </c>
    </row>
    <row r="5">
      <c r="A5" s="7" t="inlineStr">
        <is>
          <t>Precio Unitario ($)</t>
        </is>
      </c>
      <c r="B5" s="8">
        <f>'Punto de Equilibrio'!B4</f>
        <v/>
      </c>
      <c r="C5" s="8">
        <f>'Punto de Equilibrio'!B4</f>
        <v/>
      </c>
      <c r="D5" s="8">
        <f>'Punto de Equilibrio'!B4</f>
        <v/>
      </c>
      <c r="E5" s="8">
        <f>'Punto de Equilibrio'!B4</f>
        <v/>
      </c>
      <c r="F5" s="8">
        <f>'Punto de Equilibrio'!B4</f>
        <v/>
      </c>
      <c r="G5" s="8">
        <f>'Punto de Equilibrio'!B4</f>
        <v/>
      </c>
      <c r="H5" s="8">
        <f>'Punto de Equilibrio'!B4</f>
        <v/>
      </c>
      <c r="I5" s="8">
        <f>'Punto de Equilibrio'!B4</f>
        <v/>
      </c>
      <c r="J5" s="8">
        <f>'Punto de Equilibrio'!B4</f>
        <v/>
      </c>
      <c r="K5" s="8">
        <f>'Punto de Equilibrio'!B4</f>
        <v/>
      </c>
      <c r="L5" s="8">
        <f>'Punto de Equilibrio'!B4</f>
        <v/>
      </c>
      <c r="M5" s="8">
        <f>'Punto de Equilibrio'!B4</f>
        <v/>
      </c>
    </row>
    <row r="6">
      <c r="A6" s="11" t="inlineStr">
        <is>
          <t>Ingresos Totales ($)</t>
        </is>
      </c>
      <c r="B6" s="13">
        <f> B4 * B5</f>
        <v/>
      </c>
      <c r="C6" s="13">
        <f> C4 * C5</f>
        <v/>
      </c>
      <c r="D6" s="13">
        <f> D4 * D5</f>
        <v/>
      </c>
      <c r="E6" s="13">
        <f> E4 * E5</f>
        <v/>
      </c>
      <c r="F6" s="13">
        <f> F4 * F5</f>
        <v/>
      </c>
      <c r="G6" s="13">
        <f> G4 * G5</f>
        <v/>
      </c>
      <c r="H6" s="13">
        <f> H4 * H5</f>
        <v/>
      </c>
      <c r="I6" s="13">
        <f> I4 * I5</f>
        <v/>
      </c>
      <c r="J6" s="13">
        <f> J4 * J5</f>
        <v/>
      </c>
      <c r="K6" s="13">
        <f> K4 * K5</f>
        <v/>
      </c>
      <c r="L6" s="13">
        <f> L4 * L5</f>
        <v/>
      </c>
      <c r="M6" s="13">
        <f> M4 * M5</f>
        <v/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M7"/>
  <sheetViews>
    <sheetView showGridLines="1" workbookViewId="0">
      <selection activeCell="A1" sqref="A1"/>
    </sheetView>
  </sheetViews>
  <sheetFormatPr baseColWidth="8" defaultRowHeight="15"/>
  <cols>
    <col width="35" customWidth="1" min="1" max="1"/>
    <col width="55" customWidth="1" min="2" max="2"/>
    <col width="55" customWidth="1" min="3" max="3"/>
    <col width="55" customWidth="1" min="4" max="4"/>
    <col width="55" customWidth="1" min="5" max="5"/>
    <col width="55" customWidth="1" min="6" max="6"/>
    <col width="55" customWidth="1" min="7" max="7"/>
    <col width="55" customWidth="1" min="8" max="8"/>
    <col width="55" customWidth="1" min="9" max="9"/>
    <col width="55" customWidth="1" min="10" max="10"/>
    <col width="55" customWidth="1" min="11" max="11"/>
    <col width="55" customWidth="1" min="12" max="12"/>
    <col width="55" customWidth="1" min="13" max="13"/>
  </cols>
  <sheetData>
    <row r="1">
      <c r="A1" s="1" t="inlineStr">
        <is>
          <t>FLUJO DE CAJA PROYECTADO MENSUAL</t>
        </is>
      </c>
    </row>
    <row r="2"/>
    <row r="3">
      <c r="A3" s="16" t="inlineStr">
        <is>
          <t>Concepto</t>
        </is>
      </c>
      <c r="B3" s="6" t="inlineStr">
        <is>
          <t>Ene</t>
        </is>
      </c>
      <c r="C3" s="6" t="inlineStr">
        <is>
          <t>Feb</t>
        </is>
      </c>
      <c r="D3" s="6" t="inlineStr">
        <is>
          <t>Mar</t>
        </is>
      </c>
      <c r="E3" s="6" t="inlineStr">
        <is>
          <t>Abr</t>
        </is>
      </c>
      <c r="F3" s="6" t="inlineStr">
        <is>
          <t>May</t>
        </is>
      </c>
      <c r="G3" s="6" t="inlineStr">
        <is>
          <t>Jun</t>
        </is>
      </c>
      <c r="H3" s="6" t="inlineStr">
        <is>
          <t>Jul</t>
        </is>
      </c>
      <c r="I3" s="6" t="inlineStr">
        <is>
          <t>Ago</t>
        </is>
      </c>
      <c r="J3" s="6" t="inlineStr">
        <is>
          <t>Sep</t>
        </is>
      </c>
      <c r="K3" s="6" t="inlineStr">
        <is>
          <t>Oct</t>
        </is>
      </c>
      <c r="L3" s="6" t="inlineStr">
        <is>
          <t>Nov</t>
        </is>
      </c>
      <c r="M3" s="6" t="inlineStr">
        <is>
          <t>Dic</t>
        </is>
      </c>
    </row>
    <row r="4">
      <c r="A4" s="4" t="inlineStr">
        <is>
          <t>Ingresos por Ventas</t>
        </is>
      </c>
      <c r="B4" s="8">
        <f>'Proyección Ventas'!B6</f>
        <v/>
      </c>
      <c r="C4" s="8">
        <f>'Proyección Ventas'!C6</f>
        <v/>
      </c>
      <c r="D4" s="8">
        <f>'Proyección Ventas'!D6</f>
        <v/>
      </c>
      <c r="E4" s="8">
        <f>'Proyección Ventas'!E6</f>
        <v/>
      </c>
      <c r="F4" s="8">
        <f>'Proyección Ventas'!F6</f>
        <v/>
      </c>
      <c r="G4" s="8">
        <f>'Proyección Ventas'!G6</f>
        <v/>
      </c>
      <c r="H4" s="8">
        <f>'Proyección Ventas'!H6</f>
        <v/>
      </c>
      <c r="I4" s="8">
        <f>'Proyección Ventas'!I6</f>
        <v/>
      </c>
      <c r="J4" s="8">
        <f>'Proyección Ventas'!J6</f>
        <v/>
      </c>
      <c r="K4" s="8">
        <f>'Proyección Ventas'!K6</f>
        <v/>
      </c>
      <c r="L4" s="8">
        <f>'Proyección Ventas'!L6</f>
        <v/>
      </c>
      <c r="M4" s="8">
        <f>'Proyección Ventas'!M6</f>
        <v/>
      </c>
    </row>
    <row r="5">
      <c r="A5" s="4" t="inlineStr">
        <is>
          <t>Costos Fijos</t>
        </is>
      </c>
      <c r="B5" s="8">
        <f>'Costos y Gastos'!$B$11</f>
        <v/>
      </c>
      <c r="C5" s="8">
        <f>'Costos y Gastos'!$B$11</f>
        <v/>
      </c>
      <c r="D5" s="8">
        <f>'Costos y Gastos'!$B$11</f>
        <v/>
      </c>
      <c r="E5" s="8">
        <f>'Costos y Gastos'!$B$11</f>
        <v/>
      </c>
      <c r="F5" s="8">
        <f>'Costos y Gastos'!$B$11</f>
        <v/>
      </c>
      <c r="G5" s="8">
        <f>'Costos y Gastos'!$B$11</f>
        <v/>
      </c>
      <c r="H5" s="8">
        <f>'Costos y Gastos'!$B$11</f>
        <v/>
      </c>
      <c r="I5" s="8">
        <f>'Costos y Gastos'!$B$11</f>
        <v/>
      </c>
      <c r="J5" s="8">
        <f>'Costos y Gastos'!$B$11</f>
        <v/>
      </c>
      <c r="K5" s="8">
        <f>'Costos y Gastos'!$B$11</f>
        <v/>
      </c>
      <c r="L5" s="8">
        <f>'Costos y Gastos'!$B$11</f>
        <v/>
      </c>
      <c r="M5" s="8">
        <f>'Costos y Gastos'!$B$11</f>
        <v/>
      </c>
    </row>
    <row r="6">
      <c r="A6" s="4" t="inlineStr">
        <is>
          <t>Costos Variables (Stock/Envío)</t>
        </is>
      </c>
      <c r="B6" s="8">
        <f>'Proyección Ventas'!B4 * 'Punto de Equilibrio'!$B$5</f>
        <v/>
      </c>
      <c r="C6" s="8">
        <f>'Proyección Ventas'!C4 * 'Punto de Equilibrio'!$B$5</f>
        <v/>
      </c>
      <c r="D6" s="8">
        <f>'Proyección Ventas'!D4 * 'Punto de Equilibrio'!$B$5</f>
        <v/>
      </c>
      <c r="E6" s="8">
        <f>'Proyección Ventas'!E4 * 'Punto de Equilibrio'!$B$5</f>
        <v/>
      </c>
      <c r="F6" s="8">
        <f>'Proyección Ventas'!F4 * 'Punto de Equilibrio'!$B$5</f>
        <v/>
      </c>
      <c r="G6" s="8">
        <f>'Proyección Ventas'!G4 * 'Punto de Equilibrio'!$B$5</f>
        <v/>
      </c>
      <c r="H6" s="8">
        <f>'Proyección Ventas'!H4 * 'Punto de Equilibrio'!$B$5</f>
        <v/>
      </c>
      <c r="I6" s="8">
        <f>'Proyección Ventas'!I4 * 'Punto de Equilibrio'!$B$5</f>
        <v/>
      </c>
      <c r="J6" s="8">
        <f>'Proyección Ventas'!J4 * 'Punto de Equilibrio'!$B$5</f>
        <v/>
      </c>
      <c r="K6" s="8">
        <f>'Proyección Ventas'!K4 * 'Punto de Equilibrio'!$B$5</f>
        <v/>
      </c>
      <c r="L6" s="8">
        <f>'Proyección Ventas'!L4 * 'Punto de Equilibrio'!$B$5</f>
        <v/>
      </c>
      <c r="M6" s="8">
        <f>'Proyección Ventas'!M4 * 'Punto de Equilibrio'!$B$5</f>
        <v/>
      </c>
    </row>
    <row r="7">
      <c r="A7" s="22" t="inlineStr">
        <is>
          <t>Utilidad Neta Mensual</t>
        </is>
      </c>
      <c r="B7" s="13">
        <f>B4 - B5 - B6</f>
        <v/>
      </c>
      <c r="C7" s="13">
        <f>C4 - C5 - C6</f>
        <v/>
      </c>
      <c r="D7" s="13">
        <f>D4 - D5 - D6</f>
        <v/>
      </c>
      <c r="E7" s="13">
        <f>E4 - E5 - E6</f>
        <v/>
      </c>
      <c r="F7" s="13">
        <f>F4 - F5 - F6</f>
        <v/>
      </c>
      <c r="G7" s="13">
        <f>G4 - G5 - G6</f>
        <v/>
      </c>
      <c r="H7" s="13">
        <f>H4 - H5 - H6</f>
        <v/>
      </c>
      <c r="I7" s="13">
        <f>I4 - I5 - I6</f>
        <v/>
      </c>
      <c r="J7" s="13">
        <f>J4 - J5 - J6</f>
        <v/>
      </c>
      <c r="K7" s="13">
        <f>K4 - K5 - K6</f>
        <v/>
      </c>
      <c r="L7" s="13">
        <f>L4 - L5 - L6</f>
        <v/>
      </c>
      <c r="M7" s="13">
        <f>M4 - M5 - M6</f>
        <v/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9"/>
  <sheetViews>
    <sheetView showGridLines="1" workbookViewId="0">
      <selection activeCell="A1" sqref="A1"/>
    </sheetView>
  </sheetViews>
  <sheetFormatPr baseColWidth="8" defaultRowHeight="15"/>
  <cols>
    <col width="42" customWidth="1" min="1" max="1"/>
    <col width="85" customWidth="1" min="2" max="2"/>
    <col width="55" customWidth="1" min="3" max="3"/>
  </cols>
  <sheetData>
    <row r="1">
      <c r="A1" s="1" t="inlineStr">
        <is>
          <t>INDICADORES FINANCIEROS CLAVE</t>
        </is>
      </c>
    </row>
    <row r="2"/>
    <row r="3">
      <c r="A3" s="16" t="inlineStr">
        <is>
          <t>Indicador</t>
        </is>
      </c>
      <c r="B3" s="16" t="inlineStr">
        <is>
          <t>Valor Calculado</t>
        </is>
      </c>
      <c r="C3" s="16" t="inlineStr">
        <is>
          <t>Fórmula / Interpretación</t>
        </is>
      </c>
    </row>
    <row r="4">
      <c r="A4" s="7" t="inlineStr">
        <is>
          <t>Margen de Utilidad Bruto Promedio (%)</t>
        </is>
      </c>
      <c r="B4" s="23">
        <f> ('Punto de Equilibrio'!B4 - 'Punto de Equilibrio'!B5) / 'Punto de Equilibrio'!B4</f>
        <v/>
      </c>
      <c r="C4" s="7" t="inlineStr">
        <is>
          <t>Margen sobre cada caja vendida antes de costos fijos</t>
        </is>
      </c>
    </row>
    <row r="5">
      <c r="A5" s="7" t="inlineStr">
        <is>
          <t>Ventas Anuales Totales Proyectadas</t>
        </is>
      </c>
      <c r="B5" s="20">
        <f>SUM('Proyección Ventas'!B6:M6)</f>
        <v/>
      </c>
      <c r="C5" s="7" t="inlineStr">
        <is>
          <t>Suma de los ingresos de los 12 meses</t>
        </is>
      </c>
    </row>
    <row r="6">
      <c r="A6" s="7" t="inlineStr">
        <is>
          <t>Utilidad Neta Anual Total</t>
        </is>
      </c>
      <c r="B6" s="20">
        <f>SUM('Flujo de Caja'!B7:M7)</f>
        <v/>
      </c>
      <c r="C6" s="7" t="inlineStr">
        <is>
          <t>Ganancia real del negocio libre de costos</t>
        </is>
      </c>
    </row>
    <row r="7">
      <c r="A7" s="7" t="inlineStr">
        <is>
          <t>Inversión Inicial Requerida</t>
        </is>
      </c>
      <c r="B7" s="20">
        <f>'Inversión Inicial'!D12</f>
        <v/>
      </c>
      <c r="C7" s="7" t="inlineStr">
        <is>
          <t>Capital inicial necesario para despegar en Cuenca</t>
        </is>
      </c>
    </row>
    <row r="8">
      <c r="A8" s="7" t="inlineStr">
        <is>
          <t>Retorno de la Inversión Anual (ROI)</t>
        </is>
      </c>
      <c r="B8" s="23">
        <f> (B6 / B7)</f>
        <v/>
      </c>
      <c r="C8" s="7" t="inlineStr">
        <is>
          <t>Capital inicial necesario para despegar en Cuenca</t>
        </is>
      </c>
    </row>
    <row r="9">
      <c r="A9" s="7" t="inlineStr">
        <is>
          <t>Punto de Equilibrio Crítico (Cajas/Mes)</t>
        </is>
      </c>
      <c r="B9" s="19">
        <f>'Punto de Equilibrio'!B8</f>
        <v/>
      </c>
      <c r="C9" s="7" t="inlineStr">
        <is>
          <t>Mínimo de unidades mensuales para no ganar ni perder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B9"/>
  <sheetViews>
    <sheetView showGridLines="1" workbookViewId="0">
      <selection activeCell="A1" sqref="A1"/>
    </sheetView>
  </sheetViews>
  <sheetFormatPr baseColWidth="8" defaultRowHeight="15"/>
  <cols>
    <col width="41" customWidth="1" min="1" max="1"/>
    <col width="30" customWidth="1" min="2" max="2"/>
  </cols>
  <sheetData>
    <row r="1">
      <c r="A1" s="1" t="inlineStr">
        <is>
          <t>RESUMEN FINANCIERO EJECUTIVO - MYSTIKO</t>
        </is>
      </c>
    </row>
    <row r="2"/>
    <row r="3">
      <c r="A3" s="16" t="inlineStr">
        <is>
          <t>Métrica Financiera</t>
        </is>
      </c>
      <c r="B3" s="16" t="inlineStr">
        <is>
          <t>Monto / Valor</t>
        </is>
      </c>
    </row>
    <row r="4">
      <c r="A4" s="7" t="inlineStr">
        <is>
          <t>Total Inversión Inicial Requerida</t>
        </is>
      </c>
      <c r="B4" s="20">
        <f>'Inversión Inicial'!$D$12</f>
        <v/>
      </c>
    </row>
    <row r="5">
      <c r="A5" s="7" t="inlineStr">
        <is>
          <t>Costos Fijos Mensuales Operativos</t>
        </is>
      </c>
      <c r="B5" s="20">
        <f>'Costos y Gastos'!$B$11</f>
        <v/>
      </c>
    </row>
    <row r="6">
      <c r="A6" s="7" t="inlineStr">
        <is>
          <t>Costo Variable por Caja Producida</t>
        </is>
      </c>
      <c r="B6" s="20">
        <f>'Costos y Gastos'!$B$19</f>
        <v/>
      </c>
    </row>
    <row r="7">
      <c r="A7" s="7" t="inlineStr">
        <is>
          <t>Precio de Venta Sugerido al Público</t>
        </is>
      </c>
      <c r="B7" s="20">
        <f>'Punto de Equilibrio'!$B$4</f>
        <v/>
      </c>
    </row>
    <row r="8">
      <c r="A8" s="7" t="inlineStr">
        <is>
          <t>Punto de Equilibrio Mensual (Unidades)</t>
        </is>
      </c>
      <c r="B8" s="19">
        <f>'Punto de Equilibrio'!$B$8</f>
        <v/>
      </c>
    </row>
    <row r="9">
      <c r="A9" s="7" t="inlineStr">
        <is>
          <t>Utilidad Neta Esperada - Año 1</t>
        </is>
      </c>
      <c r="B9" s="20">
        <f>SUM('Flujo de Caja'!B7:M7)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2026-05-29T15:58:29Z</dcterms:created>
  <dcterms:modified xmlns:dcterms="http://purl.org/dc/terms/" xmlns:xsi="http://www.w3.org/2001/XMLSchema-instance" xsi:type="dcterms:W3CDTF">2026-05-29T15:58:29Z</dcterms:modified>
</cp:coreProperties>
</file>